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90" windowHeight="10180" activeTab="0"/>
  </bookViews>
  <sheets>
    <sheet name="Foaie1 RATE CRESCATOARE GAMA" sheetId="1" r:id="rId1"/>
  </sheets>
  <definedNames/>
  <calcPr fullCalcOnLoad="1"/>
</workbook>
</file>

<file path=xl/sharedStrings.xml><?xml version="1.0" encoding="utf-8"?>
<sst xmlns="http://schemas.openxmlformats.org/spreadsheetml/2006/main" count="87" uniqueCount="32">
  <si>
    <t>TOTAL</t>
  </si>
  <si>
    <t>Salariati</t>
  </si>
  <si>
    <t>CREDITOR</t>
  </si>
  <si>
    <t>Total</t>
  </si>
  <si>
    <t>Debitor SC GAMA SA</t>
  </si>
  <si>
    <t>TRIM I</t>
  </si>
  <si>
    <t>TRIM II</t>
  </si>
  <si>
    <t>D.G.R.F.P. Craiova - Creanța cu drept de preferinta</t>
  </si>
  <si>
    <t>D.G.R.F.P. Craiova - Creanța bugetara</t>
  </si>
  <si>
    <t>Pulsor SA - Creanța chirografara</t>
  </si>
  <si>
    <t>Mega Serv SRL - Creanța chirografara</t>
  </si>
  <si>
    <t>Compania de Apa Olt SA - Creanța chirografara</t>
  </si>
  <si>
    <t xml:space="preserve">ENGIE Romania SA (fosta GDF SUEZ Energy Romania SA) - Creanța chirografara </t>
  </si>
  <si>
    <t>Total creanta in TD</t>
  </si>
  <si>
    <t>Total creanta ramasa in TD</t>
  </si>
  <si>
    <t>TRIM III</t>
  </si>
  <si>
    <t>TRIM IV</t>
  </si>
  <si>
    <t>ANUL II - PROGRAM DE PLATI (IULIE 2018 - IUNIE 2019)</t>
  </si>
  <si>
    <t>ANUL III - PROGRAM DE PLATI (IULIE 2019 - IUNIE 2020)</t>
  </si>
  <si>
    <t>ANUL IV - PROGRAM DE PLATI (IULIE 2020 - IUNIE 2021)</t>
  </si>
  <si>
    <t>TRIM I - PLATIT</t>
  </si>
  <si>
    <t>TRIM II - PLATIT</t>
  </si>
  <si>
    <t>ANUL I - PROGRAM DE PLATI (IANUARIE 2018 - IUNIE 2018)</t>
  </si>
  <si>
    <t>ANUL I - PROGRAM DE PLATI ACHITATE (IULIE 2017 - DECEMBRIE 2017)</t>
  </si>
  <si>
    <t>Total platit                  Trim I si Trim II</t>
  </si>
  <si>
    <t>BARBUT AURICA</t>
  </si>
  <si>
    <t>ADMINISTRATOR SPECIAL</t>
  </si>
  <si>
    <t>Anexa 1 a</t>
  </si>
  <si>
    <t>Anexa 1 b</t>
  </si>
  <si>
    <t>Anexa 1 c</t>
  </si>
  <si>
    <t>Anexa 1 d</t>
  </si>
  <si>
    <t xml:space="preserve">Anexa 1 e 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</si>
</sst>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00%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&quot;Da&quot;;&quot;Da&quot;;&quot;Nu&quot;"/>
    <numFmt numFmtId="186" formatCode="&quot;Adevărat&quot;;&quot;Adevărat&quot;;&quot;Fals&quot;"/>
    <numFmt numFmtId="187" formatCode="&quot;Activat&quot;;&quot;Activat&quot;;&quot;Dezactivat&quot;"/>
    <numFmt numFmtId="188" formatCode="[$¥€-2]\ #,##0.00_);[Red]\([$¥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ahoma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b/>
      <sz val="12"/>
      <name val="Arial"/>
      <family val="2"/>
    </font>
    <font>
      <sz val="12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1" borderId="7" applyNumberFormat="0" applyFont="0" applyAlignment="0" applyProtection="0"/>
    <xf numFmtId="0" fontId="45" fillId="26" borderId="8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4" fontId="6" fillId="0" borderId="10" xfId="0" applyNumberFormat="1" applyFont="1" applyBorder="1" applyAlignment="1">
      <alignment horizontal="right" vertical="top" wrapText="1"/>
    </xf>
    <xf numFmtId="4" fontId="7" fillId="0" borderId="10" xfId="61" applyNumberFormat="1" applyFont="1" applyFill="1" applyBorder="1" applyAlignment="1">
      <alignment horizontal="right" vertical="top" wrapText="1"/>
      <protection/>
    </xf>
    <xf numFmtId="0" fontId="2" fillId="0" borderId="0" xfId="60">
      <alignment/>
      <protection/>
    </xf>
    <xf numFmtId="0" fontId="10" fillId="0" borderId="0" xfId="60" applyFont="1">
      <alignment/>
      <protection/>
    </xf>
    <xf numFmtId="0" fontId="11" fillId="0" borderId="0" xfId="60" applyFont="1">
      <alignment/>
      <protection/>
    </xf>
    <xf numFmtId="0" fontId="12" fillId="0" borderId="0" xfId="60" applyFont="1">
      <alignment/>
      <protection/>
    </xf>
    <xf numFmtId="0" fontId="8" fillId="0" borderId="0" xfId="60" applyFont="1">
      <alignment/>
      <protection/>
    </xf>
    <xf numFmtId="0" fontId="13" fillId="0" borderId="0" xfId="60" applyFont="1">
      <alignment/>
      <protection/>
    </xf>
    <xf numFmtId="0" fontId="14" fillId="0" borderId="10" xfId="60" applyFont="1" applyBorder="1">
      <alignment/>
      <protection/>
    </xf>
    <xf numFmtId="9" fontId="14" fillId="0" borderId="10" xfId="60" applyNumberFormat="1" applyFont="1" applyBorder="1" applyAlignment="1">
      <alignment wrapText="1"/>
      <protection/>
    </xf>
    <xf numFmtId="0" fontId="14" fillId="0" borderId="10" xfId="60" applyFont="1" applyBorder="1" applyAlignment="1">
      <alignment vertical="distributed"/>
      <protection/>
    </xf>
    <xf numFmtId="9" fontId="14" fillId="0" borderId="0" xfId="60" applyNumberFormat="1" applyFont="1" applyBorder="1" applyAlignment="1">
      <alignment wrapText="1"/>
      <protection/>
    </xf>
    <xf numFmtId="0" fontId="14" fillId="0" borderId="0" xfId="60" applyFont="1" applyBorder="1" applyAlignment="1">
      <alignment wrapText="1"/>
      <protection/>
    </xf>
    <xf numFmtId="2" fontId="15" fillId="0" borderId="0" xfId="60" applyNumberFormat="1" applyFont="1" applyBorder="1" applyAlignment="1">
      <alignment horizontal="right" vertical="top" wrapText="1"/>
      <protection/>
    </xf>
    <xf numFmtId="4" fontId="14" fillId="0" borderId="10" xfId="60" applyNumberFormat="1" applyFont="1" applyBorder="1" applyAlignment="1">
      <alignment horizontal="right" vertical="top" wrapText="1"/>
      <protection/>
    </xf>
    <xf numFmtId="4" fontId="9" fillId="0" borderId="0" xfId="60" applyNumberFormat="1" applyFont="1" applyBorder="1" applyAlignment="1">
      <alignment vertical="top"/>
      <protection/>
    </xf>
    <xf numFmtId="4" fontId="14" fillId="0" borderId="0" xfId="60" applyNumberFormat="1" applyFont="1" applyBorder="1" applyAlignment="1">
      <alignment horizontal="right" vertical="top" wrapText="1"/>
      <protection/>
    </xf>
    <xf numFmtId="0" fontId="9" fillId="0" borderId="0" xfId="60" applyFont="1" applyAlignment="1">
      <alignment horizontal="left"/>
      <protection/>
    </xf>
    <xf numFmtId="4" fontId="2" fillId="0" borderId="0" xfId="60" applyNumberFormat="1" applyBorder="1">
      <alignment/>
      <protection/>
    </xf>
    <xf numFmtId="0" fontId="14" fillId="0" borderId="0" xfId="60" applyFont="1" applyBorder="1" applyAlignment="1">
      <alignment vertical="distributed"/>
      <protection/>
    </xf>
    <xf numFmtId="0" fontId="9" fillId="0" borderId="10" xfId="60" applyFont="1" applyBorder="1">
      <alignment/>
      <protection/>
    </xf>
    <xf numFmtId="0" fontId="16" fillId="0" borderId="10" xfId="0" applyFont="1" applyBorder="1" applyAlignment="1">
      <alignment vertical="top" wrapText="1"/>
    </xf>
    <xf numFmtId="0" fontId="16" fillId="0" borderId="11" xfId="0" applyFont="1" applyBorder="1" applyAlignment="1">
      <alignment vertical="top" wrapText="1"/>
    </xf>
    <xf numFmtId="0" fontId="16" fillId="0" borderId="12" xfId="0" applyFont="1" applyBorder="1" applyAlignment="1">
      <alignment vertical="top" wrapText="1"/>
    </xf>
    <xf numFmtId="0" fontId="14" fillId="0" borderId="13" xfId="60" applyFont="1" applyBorder="1" applyAlignment="1">
      <alignment horizontal="center" wrapText="1"/>
      <protection/>
    </xf>
    <xf numFmtId="4" fontId="15" fillId="0" borderId="10" xfId="60" applyNumberFormat="1" applyFont="1" applyBorder="1" applyAlignment="1">
      <alignment horizontal="right" vertical="top" wrapText="1"/>
      <protection/>
    </xf>
    <xf numFmtId="4" fontId="2" fillId="0" borderId="0" xfId="60" applyNumberFormat="1" applyAlignment="1">
      <alignment vertical="top"/>
      <protection/>
    </xf>
    <xf numFmtId="0" fontId="14" fillId="0" borderId="0" xfId="60" applyFont="1" applyBorder="1" applyAlignment="1">
      <alignment horizontal="center" wrapText="1"/>
      <protection/>
    </xf>
    <xf numFmtId="4" fontId="15" fillId="0" borderId="0" xfId="60" applyNumberFormat="1" applyFont="1" applyBorder="1" applyAlignment="1">
      <alignment horizontal="right" vertical="top" wrapText="1"/>
      <protection/>
    </xf>
    <xf numFmtId="4" fontId="14" fillId="0" borderId="0" xfId="60" applyNumberFormat="1" applyFont="1" applyBorder="1" applyAlignment="1">
      <alignment horizontal="center" vertical="top" wrapText="1"/>
      <protection/>
    </xf>
    <xf numFmtId="0" fontId="10" fillId="0" borderId="0" xfId="60" applyFont="1" applyAlignment="1">
      <alignment horizontal="left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rmal 59" xfId="61"/>
    <cellStyle name="Note" xfId="62"/>
    <cellStyle name="Output" xfId="63"/>
    <cellStyle name="Percent" xfId="64"/>
    <cellStyle name="Percent 3" xfId="65"/>
    <cellStyle name="Title" xfId="66"/>
    <cellStyle name="Total" xfId="67"/>
    <cellStyle name="Warning Text" xfId="68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111"/>
  <sheetViews>
    <sheetView tabSelected="1" zoomScalePageLayoutView="0" workbookViewId="0" topLeftCell="A1">
      <selection activeCell="B99" sqref="B99"/>
    </sheetView>
  </sheetViews>
  <sheetFormatPr defaultColWidth="9.140625" defaultRowHeight="15"/>
  <cols>
    <col min="1" max="1" width="7.140625" style="0" customWidth="1"/>
    <col min="2" max="2" width="21.00390625" style="0" customWidth="1"/>
    <col min="3" max="3" width="19.00390625" style="0" customWidth="1"/>
    <col min="4" max="4" width="23.7109375" style="0" customWidth="1"/>
    <col min="5" max="5" width="18.28125" style="0" customWidth="1"/>
    <col min="6" max="6" width="19.00390625" style="0" customWidth="1"/>
    <col min="7" max="7" width="18.7109375" style="0" customWidth="1"/>
    <col min="8" max="9" width="11.28125" style="0" bestFit="1" customWidth="1"/>
  </cols>
  <sheetData>
    <row r="2" spans="2:15" ht="15">
      <c r="B2" s="31" t="s">
        <v>4</v>
      </c>
      <c r="C2" s="31"/>
      <c r="D2" s="31"/>
      <c r="E2" s="31"/>
      <c r="F2" s="31"/>
      <c r="G2" s="31"/>
      <c r="H2" s="18"/>
      <c r="I2" s="18"/>
      <c r="J2" s="18"/>
      <c r="K2" s="18"/>
      <c r="L2" s="18"/>
      <c r="M2" s="18"/>
      <c r="N2" s="18"/>
      <c r="O2" s="18"/>
    </row>
    <row r="3" spans="2:15" ht="15">
      <c r="B3" s="4" t="s">
        <v>23</v>
      </c>
      <c r="C3" s="4"/>
      <c r="D3" s="5"/>
      <c r="E3" s="4"/>
      <c r="F3" s="4"/>
      <c r="G3" s="6"/>
      <c r="H3" s="6"/>
      <c r="I3" s="7"/>
      <c r="J3" s="7"/>
      <c r="K3" s="7"/>
      <c r="L3" s="7"/>
      <c r="M3" s="7"/>
      <c r="N3" s="7"/>
      <c r="O3" s="7"/>
    </row>
    <row r="4" spans="2:15" ht="15">
      <c r="B4" s="4" t="s">
        <v>27</v>
      </c>
      <c r="C4" s="5"/>
      <c r="D4" s="5"/>
      <c r="E4" s="5"/>
      <c r="F4" s="5"/>
      <c r="G4" s="8"/>
      <c r="H4" s="8"/>
      <c r="I4" s="3"/>
      <c r="J4" s="3"/>
      <c r="K4" s="3"/>
      <c r="L4" s="3"/>
      <c r="M4" s="3"/>
      <c r="N4" s="3"/>
      <c r="O4" s="3"/>
    </row>
    <row r="5" spans="2:15" ht="31.5" customHeight="1">
      <c r="B5" s="9" t="s">
        <v>2</v>
      </c>
      <c r="C5" s="25" t="s">
        <v>13</v>
      </c>
      <c r="D5" s="25" t="s">
        <v>20</v>
      </c>
      <c r="E5" s="25" t="s">
        <v>21</v>
      </c>
      <c r="F5" s="10" t="s">
        <v>24</v>
      </c>
      <c r="G5" s="25" t="s">
        <v>14</v>
      </c>
      <c r="H5" s="28"/>
      <c r="I5" s="12"/>
      <c r="J5" s="13"/>
      <c r="K5" s="13"/>
      <c r="L5" s="13"/>
      <c r="M5" s="13"/>
      <c r="N5" s="13"/>
      <c r="O5" s="12"/>
    </row>
    <row r="6" spans="2:15" ht="14.25">
      <c r="B6" s="21" t="s">
        <v>1</v>
      </c>
      <c r="C6" s="1">
        <v>606717</v>
      </c>
      <c r="D6" s="26">
        <v>50246</v>
      </c>
      <c r="E6" s="26">
        <v>50055</v>
      </c>
      <c r="F6" s="26">
        <f>D6+E6</f>
        <v>100301</v>
      </c>
      <c r="G6" s="26">
        <f>C6-D6-E6</f>
        <v>506416</v>
      </c>
      <c r="H6" s="29"/>
      <c r="I6" s="16"/>
      <c r="J6" s="14"/>
      <c r="K6" s="14"/>
      <c r="L6" s="14"/>
      <c r="M6" s="14"/>
      <c r="N6" s="14"/>
      <c r="O6" s="16"/>
    </row>
    <row r="7" spans="2:15" ht="43.5" customHeight="1">
      <c r="B7" s="22" t="s">
        <v>7</v>
      </c>
      <c r="C7" s="1">
        <v>1034403</v>
      </c>
      <c r="D7" s="27">
        <v>85338.44</v>
      </c>
      <c r="E7" s="27">
        <v>85338.25</v>
      </c>
      <c r="F7" s="26">
        <f aca="true" t="shared" si="0" ref="F7:F12">D7+E7</f>
        <v>170676.69</v>
      </c>
      <c r="G7" s="26">
        <f aca="true" t="shared" si="1" ref="G7:G12">C7-D7-E7</f>
        <v>863726.31</v>
      </c>
      <c r="H7" s="29"/>
      <c r="I7" s="16"/>
      <c r="J7" s="19"/>
      <c r="K7" s="19"/>
      <c r="L7" s="19"/>
      <c r="M7" s="19"/>
      <c r="N7" s="19"/>
      <c r="O7" s="16"/>
    </row>
    <row r="8" spans="2:15" ht="33" customHeight="1" thickBot="1">
      <c r="B8" s="22" t="s">
        <v>8</v>
      </c>
      <c r="C8" s="1">
        <v>149838</v>
      </c>
      <c r="D8" s="26">
        <v>12360.9</v>
      </c>
      <c r="E8" s="26">
        <v>12360.9</v>
      </c>
      <c r="F8" s="26">
        <f t="shared" si="0"/>
        <v>24721.8</v>
      </c>
      <c r="G8" s="26">
        <f t="shared" si="1"/>
        <v>125116.20000000001</v>
      </c>
      <c r="H8" s="29"/>
      <c r="I8" s="16"/>
      <c r="J8" s="14"/>
      <c r="K8" s="14"/>
      <c r="L8" s="14"/>
      <c r="M8" s="14"/>
      <c r="N8" s="14"/>
      <c r="O8" s="16"/>
    </row>
    <row r="9" spans="2:15" ht="32.25" customHeight="1" thickBot="1">
      <c r="B9" s="23" t="s">
        <v>9</v>
      </c>
      <c r="C9" s="2">
        <v>19054.35</v>
      </c>
      <c r="D9" s="26">
        <v>1523.54</v>
      </c>
      <c r="E9" s="26">
        <v>1559.97</v>
      </c>
      <c r="F9" s="26">
        <f t="shared" si="0"/>
        <v>3083.51</v>
      </c>
      <c r="G9" s="26">
        <f t="shared" si="1"/>
        <v>15970.839999999998</v>
      </c>
      <c r="H9" s="29"/>
      <c r="I9" s="16"/>
      <c r="J9" s="14"/>
      <c r="K9" s="14"/>
      <c r="L9" s="14"/>
      <c r="M9" s="14"/>
      <c r="N9" s="14"/>
      <c r="O9" s="16"/>
    </row>
    <row r="10" spans="2:15" ht="33" customHeight="1" thickBot="1">
      <c r="B10" s="24" t="s">
        <v>10</v>
      </c>
      <c r="C10" s="2">
        <v>1419.6</v>
      </c>
      <c r="D10" s="26">
        <v>1419.6</v>
      </c>
      <c r="E10" s="26">
        <v>0</v>
      </c>
      <c r="F10" s="26">
        <f t="shared" si="0"/>
        <v>1419.6</v>
      </c>
      <c r="G10" s="26">
        <f t="shared" si="1"/>
        <v>0</v>
      </c>
      <c r="H10" s="29"/>
      <c r="I10" s="16"/>
      <c r="J10" s="14"/>
      <c r="K10" s="14"/>
      <c r="L10" s="14"/>
      <c r="M10" s="14"/>
      <c r="N10" s="14"/>
      <c r="O10" s="16"/>
    </row>
    <row r="11" spans="2:15" ht="45" customHeight="1" thickBot="1">
      <c r="B11" s="24" t="s">
        <v>11</v>
      </c>
      <c r="C11" s="2">
        <v>570.79</v>
      </c>
      <c r="D11" s="26">
        <v>570.79</v>
      </c>
      <c r="E11" s="26">
        <v>0</v>
      </c>
      <c r="F11" s="26">
        <f t="shared" si="0"/>
        <v>570.79</v>
      </c>
      <c r="G11" s="26">
        <f t="shared" si="1"/>
        <v>0</v>
      </c>
      <c r="H11" s="29"/>
      <c r="I11" s="16"/>
      <c r="J11" s="14"/>
      <c r="K11" s="14"/>
      <c r="L11" s="14"/>
      <c r="M11" s="14"/>
      <c r="N11" s="14"/>
      <c r="O11" s="16"/>
    </row>
    <row r="12" spans="2:15" ht="60.75" customHeight="1" thickBot="1">
      <c r="B12" s="24" t="s">
        <v>12</v>
      </c>
      <c r="C12" s="2">
        <v>20967.84</v>
      </c>
      <c r="D12" s="26">
        <v>1729.85</v>
      </c>
      <c r="E12" s="26">
        <v>1729.86</v>
      </c>
      <c r="F12" s="26">
        <f t="shared" si="0"/>
        <v>3459.71</v>
      </c>
      <c r="G12" s="26">
        <f t="shared" si="1"/>
        <v>17508.13</v>
      </c>
      <c r="H12" s="29"/>
      <c r="I12" s="16"/>
      <c r="J12" s="14"/>
      <c r="K12" s="14"/>
      <c r="L12" s="14"/>
      <c r="M12" s="14"/>
      <c r="N12" s="14"/>
      <c r="O12" s="16"/>
    </row>
    <row r="13" spans="2:15" ht="14.25">
      <c r="B13" s="11" t="s">
        <v>0</v>
      </c>
      <c r="C13" s="15">
        <f>SUM(C6:C12)</f>
        <v>1832970.5800000003</v>
      </c>
      <c r="D13" s="15">
        <f>SUM(D6:D12)</f>
        <v>153189.12000000002</v>
      </c>
      <c r="E13" s="15">
        <f>SUM(E6:E12)</f>
        <v>151043.97999999998</v>
      </c>
      <c r="F13" s="15">
        <f>SUM(F6:F12)</f>
        <v>304233.1</v>
      </c>
      <c r="G13" s="15">
        <f>SUM(G6:G12)</f>
        <v>1528737.48</v>
      </c>
      <c r="H13" s="17"/>
      <c r="I13" s="17"/>
      <c r="J13" s="17"/>
      <c r="K13" s="17"/>
      <c r="L13" s="17"/>
      <c r="M13" s="17"/>
      <c r="N13" s="17"/>
      <c r="O13" s="17"/>
    </row>
    <row r="14" spans="2:15" ht="14.25">
      <c r="B14" s="20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</row>
    <row r="15" spans="2:15" ht="14.25">
      <c r="B15" s="20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</row>
    <row r="16" spans="2:15" ht="14.25">
      <c r="B16" s="20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</row>
    <row r="17" spans="2:15" ht="14.25">
      <c r="B17" s="20"/>
      <c r="C17" s="30" t="s">
        <v>26</v>
      </c>
      <c r="D17" s="30"/>
      <c r="E17" s="30"/>
      <c r="F17" s="30"/>
      <c r="G17" s="17"/>
      <c r="H17" s="17"/>
      <c r="I17" s="17"/>
      <c r="J17" s="17"/>
      <c r="K17" s="17"/>
      <c r="L17" s="17"/>
      <c r="M17" s="17"/>
      <c r="N17" s="17"/>
      <c r="O17" s="17"/>
    </row>
    <row r="18" spans="2:15" ht="14.25">
      <c r="B18" s="20"/>
      <c r="C18" s="30" t="s">
        <v>25</v>
      </c>
      <c r="D18" s="30"/>
      <c r="E18" s="30"/>
      <c r="F18" s="30"/>
      <c r="G18" s="17"/>
      <c r="H18" s="17"/>
      <c r="I18" s="17"/>
      <c r="J18" s="17"/>
      <c r="K18" s="17"/>
      <c r="L18" s="17"/>
      <c r="M18" s="17"/>
      <c r="N18" s="17"/>
      <c r="O18" s="17"/>
    </row>
    <row r="19" spans="2:15" ht="14.25">
      <c r="B19" s="20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</row>
    <row r="20" spans="2:15" ht="14.25">
      <c r="B20" s="20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</row>
    <row r="21" spans="2:15" ht="14.25">
      <c r="B21" s="20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</row>
    <row r="22" spans="2:15" ht="14.25">
      <c r="B22" s="20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</row>
    <row r="23" spans="2:15" ht="14.25">
      <c r="B23" s="20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</row>
    <row r="24" spans="2:15" ht="15">
      <c r="B24" s="31" t="s">
        <v>4</v>
      </c>
      <c r="C24" s="31"/>
      <c r="D24" s="31"/>
      <c r="E24" s="31"/>
      <c r="F24" s="31"/>
      <c r="G24" s="31"/>
      <c r="H24" s="18"/>
      <c r="I24" s="18"/>
      <c r="J24" s="17"/>
      <c r="K24" s="17"/>
      <c r="L24" s="17"/>
      <c r="M24" s="17"/>
      <c r="N24" s="17"/>
      <c r="O24" s="17"/>
    </row>
    <row r="25" spans="2:15" ht="15">
      <c r="B25" s="4" t="s">
        <v>22</v>
      </c>
      <c r="C25" s="4"/>
      <c r="D25" s="5"/>
      <c r="E25" s="4"/>
      <c r="F25" s="4"/>
      <c r="G25" s="6"/>
      <c r="H25" s="6"/>
      <c r="I25" s="7"/>
      <c r="J25" s="17"/>
      <c r="K25" s="17"/>
      <c r="L25" s="17"/>
      <c r="M25" s="17"/>
      <c r="N25" s="17"/>
      <c r="O25" s="17"/>
    </row>
    <row r="26" spans="2:15" ht="15">
      <c r="B26" s="4" t="s">
        <v>28</v>
      </c>
      <c r="C26" s="5"/>
      <c r="D26" s="5"/>
      <c r="E26" s="5"/>
      <c r="F26" s="5"/>
      <c r="G26" s="8"/>
      <c r="H26" s="8"/>
      <c r="I26" s="3"/>
      <c r="J26" s="17"/>
      <c r="K26" s="17"/>
      <c r="L26" s="17"/>
      <c r="M26" s="17"/>
      <c r="N26" s="17"/>
      <c r="O26" s="17"/>
    </row>
    <row r="27" spans="2:15" ht="30" customHeight="1">
      <c r="B27" s="9" t="s">
        <v>2</v>
      </c>
      <c r="C27" s="25" t="s">
        <v>13</v>
      </c>
      <c r="D27" s="25" t="s">
        <v>14</v>
      </c>
      <c r="E27" s="25" t="s">
        <v>15</v>
      </c>
      <c r="F27" s="25" t="s">
        <v>16</v>
      </c>
      <c r="G27" s="10" t="s">
        <v>3</v>
      </c>
      <c r="H27" s="28"/>
      <c r="I27" s="12"/>
      <c r="J27" s="17"/>
      <c r="K27" s="17"/>
      <c r="L27" s="17"/>
      <c r="M27" s="17"/>
      <c r="N27" s="17"/>
      <c r="O27" s="17"/>
    </row>
    <row r="28" spans="2:15" ht="14.25">
      <c r="B28" s="21" t="s">
        <v>1</v>
      </c>
      <c r="C28" s="1">
        <v>606717</v>
      </c>
      <c r="D28" s="26">
        <v>506416</v>
      </c>
      <c r="E28" s="26">
        <f>ROUND($D$28/14,0)</f>
        <v>36173</v>
      </c>
      <c r="F28" s="26">
        <f>ROUND($D$28/14,0)</f>
        <v>36173</v>
      </c>
      <c r="G28" s="26">
        <f>E28+F28</f>
        <v>72346</v>
      </c>
      <c r="H28" s="29"/>
      <c r="I28" s="16"/>
      <c r="J28" s="17"/>
      <c r="K28" s="17"/>
      <c r="L28" s="17"/>
      <c r="M28" s="17"/>
      <c r="N28" s="17"/>
      <c r="O28" s="17"/>
    </row>
    <row r="29" spans="2:15" ht="42">
      <c r="B29" s="22" t="s">
        <v>7</v>
      </c>
      <c r="C29" s="1">
        <v>1034403</v>
      </c>
      <c r="D29" s="27">
        <v>863726.31</v>
      </c>
      <c r="E29" s="26">
        <f>ROUND($D$29/14*55%,0)</f>
        <v>33932</v>
      </c>
      <c r="F29" s="26">
        <f>ROUND($D$29/14*55%,0)</f>
        <v>33932</v>
      </c>
      <c r="G29" s="26">
        <f>E29+F29</f>
        <v>67864</v>
      </c>
      <c r="H29" s="29"/>
      <c r="I29" s="16"/>
      <c r="J29" s="17"/>
      <c r="K29" s="17"/>
      <c r="L29" s="17"/>
      <c r="M29" s="17"/>
      <c r="N29" s="17"/>
      <c r="O29" s="17"/>
    </row>
    <row r="30" spans="2:15" ht="28.5" thickBot="1">
      <c r="B30" s="22" t="s">
        <v>8</v>
      </c>
      <c r="C30" s="1">
        <v>149838</v>
      </c>
      <c r="D30" s="26">
        <v>125116.20000000001</v>
      </c>
      <c r="E30" s="26">
        <f>ROUND($D$30/14*55%,0)</f>
        <v>4915</v>
      </c>
      <c r="F30" s="26">
        <f>ROUND($D$30/14*55%,0)</f>
        <v>4915</v>
      </c>
      <c r="G30" s="26">
        <f>E30+F30</f>
        <v>9830</v>
      </c>
      <c r="H30" s="29"/>
      <c r="I30" s="16"/>
      <c r="J30" s="17"/>
      <c r="K30" s="17"/>
      <c r="L30" s="17"/>
      <c r="M30" s="17"/>
      <c r="N30" s="17"/>
      <c r="O30" s="17"/>
    </row>
    <row r="31" spans="2:15" ht="28.5" thickBot="1">
      <c r="B31" s="23" t="s">
        <v>9</v>
      </c>
      <c r="C31" s="2">
        <v>19054.35</v>
      </c>
      <c r="D31" s="26">
        <v>15970.839999999998</v>
      </c>
      <c r="E31" s="26">
        <f>ROUND($D$31/14*55%,0)</f>
        <v>627</v>
      </c>
      <c r="F31" s="26">
        <f>ROUND($D$31/14*55%,0)</f>
        <v>627</v>
      </c>
      <c r="G31" s="26">
        <f>E31+F31</f>
        <v>1254</v>
      </c>
      <c r="H31" s="29"/>
      <c r="I31" s="16"/>
      <c r="J31" s="17"/>
      <c r="K31" s="17"/>
      <c r="L31" s="17"/>
      <c r="M31" s="17"/>
      <c r="N31" s="17"/>
      <c r="O31" s="17"/>
    </row>
    <row r="32" spans="2:15" ht="56.25" thickBot="1">
      <c r="B32" s="24" t="s">
        <v>12</v>
      </c>
      <c r="C32" s="2">
        <v>20967.84</v>
      </c>
      <c r="D32" s="26">
        <v>17508.13</v>
      </c>
      <c r="E32" s="26">
        <f>ROUND($D$32/14*55%,0)</f>
        <v>688</v>
      </c>
      <c r="F32" s="26">
        <f>ROUND($D$32/14*55%,0)</f>
        <v>688</v>
      </c>
      <c r="G32" s="26">
        <f>E32+F32</f>
        <v>1376</v>
      </c>
      <c r="H32" s="29"/>
      <c r="I32" s="16"/>
      <c r="J32" s="17"/>
      <c r="K32" s="17"/>
      <c r="L32" s="17"/>
      <c r="M32" s="17"/>
      <c r="N32" s="17"/>
      <c r="O32" s="17"/>
    </row>
    <row r="33" spans="2:15" ht="14.25">
      <c r="B33" s="11" t="s">
        <v>0</v>
      </c>
      <c r="C33" s="15">
        <f>SUM(C28:C32)</f>
        <v>1830980.1900000002</v>
      </c>
      <c r="D33" s="15">
        <f>SUM(D28:D32)</f>
        <v>1528737.48</v>
      </c>
      <c r="E33" s="15">
        <f>SUM(E28:E32)</f>
        <v>76335</v>
      </c>
      <c r="F33" s="15">
        <f>SUM(F28:F32)</f>
        <v>76335</v>
      </c>
      <c r="G33" s="15">
        <f>SUM(G28:G32)</f>
        <v>152670</v>
      </c>
      <c r="H33" s="17"/>
      <c r="I33" s="17"/>
      <c r="J33" s="17"/>
      <c r="K33" s="17"/>
      <c r="L33" s="17"/>
      <c r="M33" s="17"/>
      <c r="N33" s="17"/>
      <c r="O33" s="17"/>
    </row>
    <row r="34" spans="2:15" ht="14.25">
      <c r="B34" s="20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</row>
    <row r="35" spans="2:15" ht="14.25">
      <c r="B35" s="20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</row>
    <row r="36" spans="2:15" ht="14.25">
      <c r="B36" s="20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</row>
    <row r="37" spans="2:15" ht="14.25">
      <c r="B37" s="20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</row>
    <row r="38" spans="2:15" ht="14.25">
      <c r="B38" s="20"/>
      <c r="C38" s="30" t="s">
        <v>26</v>
      </c>
      <c r="D38" s="30"/>
      <c r="E38" s="30"/>
      <c r="F38" s="30"/>
      <c r="G38" s="17"/>
      <c r="H38" s="17"/>
      <c r="I38" s="17"/>
      <c r="J38" s="17"/>
      <c r="K38" s="17"/>
      <c r="L38" s="17"/>
      <c r="M38" s="17"/>
      <c r="N38" s="17"/>
      <c r="O38" s="17"/>
    </row>
    <row r="39" spans="2:15" ht="14.25">
      <c r="B39" s="20"/>
      <c r="C39" s="30" t="s">
        <v>25</v>
      </c>
      <c r="D39" s="30"/>
      <c r="E39" s="30"/>
      <c r="F39" s="30"/>
      <c r="G39" s="17"/>
      <c r="H39" s="17"/>
      <c r="I39" s="17"/>
      <c r="J39" s="17"/>
      <c r="K39" s="17"/>
      <c r="L39" s="17"/>
      <c r="M39" s="17"/>
      <c r="N39" s="17"/>
      <c r="O39" s="17"/>
    </row>
    <row r="40" spans="2:15" ht="14.25">
      <c r="B40" s="20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</row>
    <row r="41" spans="2:15" ht="14.25">
      <c r="B41" s="20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</row>
    <row r="42" spans="2:15" ht="14.25">
      <c r="B42" s="20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</row>
    <row r="43" spans="2:15" ht="14.25">
      <c r="B43" s="20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</row>
    <row r="44" spans="2:15" ht="14.25">
      <c r="B44" s="20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</row>
    <row r="45" spans="2:15" ht="14.25">
      <c r="B45" s="20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</row>
    <row r="46" spans="2:15" ht="14.25">
      <c r="B46" s="20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</row>
    <row r="47" spans="2:15" ht="14.25">
      <c r="B47" s="20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</row>
    <row r="48" spans="2:15" ht="15">
      <c r="B48" s="31" t="s">
        <v>4</v>
      </c>
      <c r="C48" s="31"/>
      <c r="D48" s="31"/>
      <c r="E48" s="31"/>
      <c r="F48" s="31"/>
      <c r="G48" s="31"/>
      <c r="H48" s="18"/>
      <c r="I48" s="18"/>
      <c r="J48" s="18"/>
      <c r="K48" s="18"/>
      <c r="L48" s="18"/>
      <c r="M48" s="18"/>
      <c r="N48" s="18"/>
      <c r="O48" s="18"/>
    </row>
    <row r="49" spans="2:15" ht="15">
      <c r="B49" s="4" t="s">
        <v>17</v>
      </c>
      <c r="C49" s="4"/>
      <c r="D49" s="5"/>
      <c r="E49" s="4"/>
      <c r="F49" s="4"/>
      <c r="G49" s="6"/>
      <c r="H49" s="6"/>
      <c r="I49" s="7"/>
      <c r="J49" s="7"/>
      <c r="K49" s="7"/>
      <c r="L49" s="7"/>
      <c r="M49" s="7"/>
      <c r="N49" s="7"/>
      <c r="O49" s="7"/>
    </row>
    <row r="50" spans="2:15" ht="15">
      <c r="B50" s="4" t="s">
        <v>29</v>
      </c>
      <c r="C50" s="5"/>
      <c r="D50" s="5"/>
      <c r="E50" s="5"/>
      <c r="F50" s="5"/>
      <c r="G50" s="8"/>
      <c r="H50" s="8"/>
      <c r="I50" s="3"/>
      <c r="J50" s="3"/>
      <c r="K50" s="3"/>
      <c r="L50" s="3"/>
      <c r="M50" s="3"/>
      <c r="N50" s="3"/>
      <c r="O50" s="3"/>
    </row>
    <row r="51" spans="2:15" ht="29.25" customHeight="1">
      <c r="B51" s="9" t="s">
        <v>2</v>
      </c>
      <c r="C51" s="25" t="s">
        <v>5</v>
      </c>
      <c r="D51" s="25" t="s">
        <v>6</v>
      </c>
      <c r="E51" s="25" t="s">
        <v>15</v>
      </c>
      <c r="F51" s="25" t="s">
        <v>16</v>
      </c>
      <c r="G51" s="10" t="s">
        <v>3</v>
      </c>
      <c r="H51" s="28"/>
      <c r="I51" s="12"/>
      <c r="J51" s="13"/>
      <c r="K51" s="13"/>
      <c r="L51" s="13"/>
      <c r="M51" s="13"/>
      <c r="N51" s="13"/>
      <c r="O51" s="12"/>
    </row>
    <row r="52" spans="2:15" ht="14.25">
      <c r="B52" s="21" t="s">
        <v>1</v>
      </c>
      <c r="C52" s="26">
        <f>ROUND($D$28/14,0)</f>
        <v>36173</v>
      </c>
      <c r="D52" s="26">
        <f>ROUND($D$28/14,0)</f>
        <v>36173</v>
      </c>
      <c r="E52" s="26">
        <f>ROUND($D$28/14,0)</f>
        <v>36173</v>
      </c>
      <c r="F52" s="26">
        <f>ROUND($D$28/14,0)</f>
        <v>36173</v>
      </c>
      <c r="G52" s="26">
        <f>C52+D52+E52+F52</f>
        <v>144692</v>
      </c>
      <c r="H52" s="29"/>
      <c r="I52" s="16"/>
      <c r="J52" s="14"/>
      <c r="K52" s="14"/>
      <c r="L52" s="14"/>
      <c r="M52" s="14"/>
      <c r="N52" s="14"/>
      <c r="O52" s="16"/>
    </row>
    <row r="53" spans="2:15" ht="42">
      <c r="B53" s="22" t="s">
        <v>7</v>
      </c>
      <c r="C53" s="26">
        <f>ROUND($D$29/14*55%,0)</f>
        <v>33932</v>
      </c>
      <c r="D53" s="26">
        <f>ROUND($D$29/14*55%,0)</f>
        <v>33932</v>
      </c>
      <c r="E53" s="26">
        <f>ROUND($D$29/14*80%,0)</f>
        <v>49356</v>
      </c>
      <c r="F53" s="26">
        <f>ROUND($D$29/14,0)</f>
        <v>61695</v>
      </c>
      <c r="G53" s="26">
        <f>C53+D53+E53+F53</f>
        <v>178915</v>
      </c>
      <c r="H53" s="19"/>
      <c r="I53" s="16"/>
      <c r="J53" s="19"/>
      <c r="K53" s="19"/>
      <c r="L53" s="19"/>
      <c r="M53" s="19"/>
      <c r="N53" s="19"/>
      <c r="O53" s="16"/>
    </row>
    <row r="54" spans="2:15" ht="28.5" thickBot="1">
      <c r="B54" s="22" t="s">
        <v>8</v>
      </c>
      <c r="C54" s="26">
        <f>ROUND($D$30/14*55%,0)</f>
        <v>4915</v>
      </c>
      <c r="D54" s="26">
        <f>ROUND($D$30/14*55%,0)</f>
        <v>4915</v>
      </c>
      <c r="E54" s="26">
        <f>ROUND($D$30/14*80%,0)</f>
        <v>7149</v>
      </c>
      <c r="F54" s="26">
        <f>ROUND($D$30/14,0)</f>
        <v>8937</v>
      </c>
      <c r="G54" s="26">
        <f>C54+D54+E54+F54</f>
        <v>25916</v>
      </c>
      <c r="H54" s="29"/>
      <c r="I54" s="16"/>
      <c r="J54" s="14"/>
      <c r="K54" s="14"/>
      <c r="L54" s="14"/>
      <c r="M54" s="14"/>
      <c r="N54" s="14"/>
      <c r="O54" s="16"/>
    </row>
    <row r="55" spans="2:15" ht="28.5" thickBot="1">
      <c r="B55" s="23" t="s">
        <v>9</v>
      </c>
      <c r="C55" s="26">
        <f>ROUND($D$31/14*55%,0)</f>
        <v>627</v>
      </c>
      <c r="D55" s="26">
        <f>ROUND($D$31/14*55%,0)</f>
        <v>627</v>
      </c>
      <c r="E55" s="26">
        <f>ROUND($D$31/14*80%,0)</f>
        <v>913</v>
      </c>
      <c r="F55" s="26">
        <f>ROUND($D$31/14,0)</f>
        <v>1141</v>
      </c>
      <c r="G55" s="26">
        <f>C55+D55+E55+F55</f>
        <v>3308</v>
      </c>
      <c r="H55" s="29"/>
      <c r="I55" s="16"/>
      <c r="J55" s="14"/>
      <c r="K55" s="14"/>
      <c r="L55" s="14"/>
      <c r="M55" s="14"/>
      <c r="N55" s="14"/>
      <c r="O55" s="16"/>
    </row>
    <row r="56" spans="2:15" ht="56.25" thickBot="1">
      <c r="B56" s="24" t="s">
        <v>12</v>
      </c>
      <c r="C56" s="26">
        <f>ROUND($D$32/14*55%,0)</f>
        <v>688</v>
      </c>
      <c r="D56" s="26">
        <f>ROUND($D$32/14*55%,0)</f>
        <v>688</v>
      </c>
      <c r="E56" s="26">
        <f>ROUND($D$32/14*80%,0)</f>
        <v>1000</v>
      </c>
      <c r="F56" s="26">
        <f>ROUND($D$32/14,0)</f>
        <v>1251</v>
      </c>
      <c r="G56" s="26">
        <f>C56+D56+E56+F56</f>
        <v>3627</v>
      </c>
      <c r="H56" s="29"/>
      <c r="I56" s="16"/>
      <c r="J56" s="14"/>
      <c r="K56" s="14"/>
      <c r="L56" s="14"/>
      <c r="M56" s="14"/>
      <c r="N56" s="14"/>
      <c r="O56" s="16"/>
    </row>
    <row r="57" spans="2:15" ht="14.25">
      <c r="B57" s="11" t="s">
        <v>0</v>
      </c>
      <c r="C57" s="15">
        <f>SUM(C52:C56)</f>
        <v>76335</v>
      </c>
      <c r="D57" s="15">
        <f>SUM(D52:D56)</f>
        <v>76335</v>
      </c>
      <c r="E57" s="15">
        <f>SUM(E52:E56)</f>
        <v>94591</v>
      </c>
      <c r="F57" s="15">
        <f>SUM(F52:F56)</f>
        <v>109197</v>
      </c>
      <c r="G57" s="15">
        <f>SUM(G52:G56)</f>
        <v>356458</v>
      </c>
      <c r="H57" s="17"/>
      <c r="I57" s="17"/>
      <c r="J57" s="17"/>
      <c r="K57" s="17"/>
      <c r="L57" s="17"/>
      <c r="M57" s="17"/>
      <c r="N57" s="17"/>
      <c r="O57" s="17"/>
    </row>
    <row r="58" spans="2:15" ht="14.25">
      <c r="B58" s="20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</row>
    <row r="59" spans="2:15" ht="14.25">
      <c r="B59" s="20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</row>
    <row r="60" spans="2:15" ht="14.25">
      <c r="B60" s="20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</row>
    <row r="61" spans="2:15" ht="14.25">
      <c r="B61" s="20"/>
      <c r="C61" s="30" t="s">
        <v>26</v>
      </c>
      <c r="D61" s="30"/>
      <c r="E61" s="30"/>
      <c r="F61" s="30"/>
      <c r="G61" s="17"/>
      <c r="H61" s="17"/>
      <c r="I61" s="17"/>
      <c r="J61" s="17"/>
      <c r="K61" s="17"/>
      <c r="L61" s="17"/>
      <c r="M61" s="17"/>
      <c r="N61" s="17"/>
      <c r="O61" s="17"/>
    </row>
    <row r="62" spans="2:15" ht="14.25">
      <c r="B62" s="20"/>
      <c r="C62" s="30" t="s">
        <v>25</v>
      </c>
      <c r="D62" s="30"/>
      <c r="E62" s="30"/>
      <c r="F62" s="30"/>
      <c r="G62" s="17"/>
      <c r="H62" s="17"/>
      <c r="I62" s="17"/>
      <c r="J62" s="17"/>
      <c r="K62" s="17"/>
      <c r="L62" s="17"/>
      <c r="M62" s="17"/>
      <c r="N62" s="17"/>
      <c r="O62" s="17"/>
    </row>
    <row r="63" spans="2:15" ht="14.25">
      <c r="B63" s="20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</row>
    <row r="64" spans="2:15" ht="14.25">
      <c r="B64" s="20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</row>
    <row r="65" spans="2:15" ht="14.25">
      <c r="B65" s="20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</row>
    <row r="66" spans="2:15" ht="14.25">
      <c r="B66" s="20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</row>
    <row r="67" spans="2:15" ht="14.25">
      <c r="B67" s="20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</row>
    <row r="68" spans="2:15" ht="14.25">
      <c r="B68" s="20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</row>
    <row r="69" spans="2:15" ht="14.25">
      <c r="B69" s="20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</row>
    <row r="72" spans="2:7" ht="15">
      <c r="B72" s="31" t="s">
        <v>4</v>
      </c>
      <c r="C72" s="31"/>
      <c r="D72" s="31"/>
      <c r="E72" s="31"/>
      <c r="F72" s="31"/>
      <c r="G72" s="31"/>
    </row>
    <row r="73" spans="2:7" ht="15">
      <c r="B73" s="4" t="s">
        <v>18</v>
      </c>
      <c r="C73" s="4"/>
      <c r="D73" s="5"/>
      <c r="E73" s="4"/>
      <c r="F73" s="4"/>
      <c r="G73" s="6"/>
    </row>
    <row r="74" spans="2:7" ht="15">
      <c r="B74" s="4" t="s">
        <v>30</v>
      </c>
      <c r="C74" s="5"/>
      <c r="D74" s="5"/>
      <c r="E74" s="5"/>
      <c r="F74" s="5"/>
      <c r="G74" s="8"/>
    </row>
    <row r="75" spans="2:7" ht="14.25">
      <c r="B75" s="9" t="s">
        <v>2</v>
      </c>
      <c r="C75" s="25" t="s">
        <v>5</v>
      </c>
      <c r="D75" s="25" t="s">
        <v>6</v>
      </c>
      <c r="E75" s="25" t="s">
        <v>15</v>
      </c>
      <c r="F75" s="25" t="s">
        <v>16</v>
      </c>
      <c r="G75" s="25" t="s">
        <v>3</v>
      </c>
    </row>
    <row r="76" spans="2:7" ht="14.25">
      <c r="B76" s="21" t="s">
        <v>1</v>
      </c>
      <c r="C76" s="26">
        <f>ROUND($D$28/14,0)</f>
        <v>36173</v>
      </c>
      <c r="D76" s="26">
        <f>ROUND($D$28/14,0)</f>
        <v>36173</v>
      </c>
      <c r="E76" s="26">
        <f>ROUND($D$28/14,0)</f>
        <v>36173</v>
      </c>
      <c r="F76" s="26">
        <f>ROUND($D$28/14,0)</f>
        <v>36173</v>
      </c>
      <c r="G76" s="26">
        <f>C76+D76+E76+F76</f>
        <v>144692</v>
      </c>
    </row>
    <row r="77" spans="2:7" ht="42">
      <c r="B77" s="22" t="s">
        <v>7</v>
      </c>
      <c r="C77" s="26">
        <f>ROUND($D$29/14,0)</f>
        <v>61695</v>
      </c>
      <c r="D77" s="26">
        <f>ROUND($D$29/14,0)</f>
        <v>61695</v>
      </c>
      <c r="E77" s="26">
        <f>ROUND($D$29/14,0)</f>
        <v>61695</v>
      </c>
      <c r="F77" s="26">
        <f>ROUND($D$29/14,0)</f>
        <v>61695</v>
      </c>
      <c r="G77" s="26">
        <f>C77+D77+E77+F77</f>
        <v>246780</v>
      </c>
    </row>
    <row r="78" spans="2:7" ht="28.5" thickBot="1">
      <c r="B78" s="22" t="s">
        <v>8</v>
      </c>
      <c r="C78" s="26">
        <f>ROUND($D$30/14,0)</f>
        <v>8937</v>
      </c>
      <c r="D78" s="26">
        <f>ROUND($D$30/14,0)</f>
        <v>8937</v>
      </c>
      <c r="E78" s="26">
        <f>ROUND($D$30/14,0)</f>
        <v>8937</v>
      </c>
      <c r="F78" s="26">
        <f>ROUND($D$30/14,0)</f>
        <v>8937</v>
      </c>
      <c r="G78" s="26">
        <f>C78+D78+E78+F78</f>
        <v>35748</v>
      </c>
    </row>
    <row r="79" spans="2:7" ht="28.5" thickBot="1">
      <c r="B79" s="23" t="s">
        <v>9</v>
      </c>
      <c r="C79" s="26">
        <f>ROUND($D$31/14,0)</f>
        <v>1141</v>
      </c>
      <c r="D79" s="26">
        <f>ROUND($D$31/14,0)</f>
        <v>1141</v>
      </c>
      <c r="E79" s="26">
        <f>ROUND($D$31/14,0)</f>
        <v>1141</v>
      </c>
      <c r="F79" s="26">
        <f>ROUND($D$31/14,0)</f>
        <v>1141</v>
      </c>
      <c r="G79" s="26">
        <f>C79+D79+E79+F79</f>
        <v>4564</v>
      </c>
    </row>
    <row r="80" spans="2:7" ht="56.25" thickBot="1">
      <c r="B80" s="24" t="s">
        <v>12</v>
      </c>
      <c r="C80" s="26">
        <f>ROUND($D$32/14,0)</f>
        <v>1251</v>
      </c>
      <c r="D80" s="26">
        <f>ROUND($D$32/14,0)</f>
        <v>1251</v>
      </c>
      <c r="E80" s="26">
        <f>ROUND($D$32/14,0)</f>
        <v>1251</v>
      </c>
      <c r="F80" s="26">
        <f>ROUND($D$32/14,0)</f>
        <v>1251</v>
      </c>
      <c r="G80" s="26">
        <f>C80+D80+E80+F80</f>
        <v>5004</v>
      </c>
    </row>
    <row r="81" spans="2:7" ht="14.25">
      <c r="B81" s="11" t="s">
        <v>0</v>
      </c>
      <c r="C81" s="15">
        <f>SUM(C76:C80)</f>
        <v>109197</v>
      </c>
      <c r="D81" s="15">
        <f>SUM(D76:D80)</f>
        <v>109197</v>
      </c>
      <c r="E81" s="15">
        <f>SUM(E76:E80)</f>
        <v>109197</v>
      </c>
      <c r="F81" s="15">
        <f>SUM(F76:F80)</f>
        <v>109197</v>
      </c>
      <c r="G81" s="15">
        <f>SUM(G76:G80)</f>
        <v>436788</v>
      </c>
    </row>
    <row r="82" spans="2:7" ht="14.25">
      <c r="B82" s="20"/>
      <c r="C82" s="17"/>
      <c r="D82" s="17"/>
      <c r="E82" s="17"/>
      <c r="F82" s="17"/>
      <c r="G82" s="17"/>
    </row>
    <row r="83" spans="2:7" ht="14.25">
      <c r="B83" s="20"/>
      <c r="C83" s="17"/>
      <c r="D83" s="17"/>
      <c r="E83" s="17"/>
      <c r="F83" s="17"/>
      <c r="G83" s="17"/>
    </row>
    <row r="84" spans="2:7" ht="14.25">
      <c r="B84" s="20"/>
      <c r="C84" s="17"/>
      <c r="D84" s="17"/>
      <c r="E84" s="17"/>
      <c r="F84" s="17"/>
      <c r="G84" s="17"/>
    </row>
    <row r="85" spans="2:7" ht="14.25">
      <c r="B85" s="20"/>
      <c r="C85" s="30" t="s">
        <v>26</v>
      </c>
      <c r="D85" s="30"/>
      <c r="E85" s="30"/>
      <c r="F85" s="30"/>
      <c r="G85" s="17"/>
    </row>
    <row r="86" spans="2:7" ht="14.25">
      <c r="B86" s="20"/>
      <c r="C86" s="30" t="s">
        <v>25</v>
      </c>
      <c r="D86" s="30"/>
      <c r="E86" s="30"/>
      <c r="F86" s="30"/>
      <c r="G86" s="17"/>
    </row>
    <row r="87" spans="2:7" ht="14.25">
      <c r="B87" s="20"/>
      <c r="C87" s="17"/>
      <c r="D87" s="17"/>
      <c r="E87" s="17"/>
      <c r="F87" s="17"/>
      <c r="G87" s="17"/>
    </row>
    <row r="88" spans="2:7" ht="14.25">
      <c r="B88" s="20"/>
      <c r="C88" s="17"/>
      <c r="D88" s="17"/>
      <c r="E88" s="17"/>
      <c r="F88" s="17"/>
      <c r="G88" s="17"/>
    </row>
    <row r="89" spans="2:7" ht="14.25">
      <c r="B89" s="20"/>
      <c r="C89" s="17"/>
      <c r="D89" s="17"/>
      <c r="E89" s="17"/>
      <c r="F89" s="17"/>
      <c r="G89" s="17"/>
    </row>
    <row r="90" spans="2:7" ht="14.25">
      <c r="B90" s="20"/>
      <c r="C90" s="17"/>
      <c r="D90" s="17"/>
      <c r="E90" s="17"/>
      <c r="F90" s="17"/>
      <c r="G90" s="17"/>
    </row>
    <row r="91" spans="2:7" ht="14.25">
      <c r="B91" s="20"/>
      <c r="C91" s="17"/>
      <c r="D91" s="17"/>
      <c r="E91" s="17"/>
      <c r="F91" s="17"/>
      <c r="G91" s="17"/>
    </row>
    <row r="92" spans="2:7" ht="14.25">
      <c r="B92" s="20"/>
      <c r="C92" s="17"/>
      <c r="D92" s="17"/>
      <c r="E92" s="17"/>
      <c r="F92" s="17"/>
      <c r="G92" s="17"/>
    </row>
    <row r="93" spans="2:7" ht="14.25">
      <c r="B93" s="20"/>
      <c r="C93" s="17"/>
      <c r="D93" s="17"/>
      <c r="E93" s="17"/>
      <c r="F93" s="17"/>
      <c r="G93" s="17"/>
    </row>
    <row r="94" spans="2:7" ht="14.25">
      <c r="B94" s="20"/>
      <c r="C94" s="17"/>
      <c r="D94" s="17"/>
      <c r="E94" s="17"/>
      <c r="F94" s="17"/>
      <c r="G94" s="17"/>
    </row>
    <row r="97" spans="2:7" ht="15">
      <c r="B97" s="31" t="s">
        <v>4</v>
      </c>
      <c r="C97" s="31"/>
      <c r="D97" s="31"/>
      <c r="E97" s="31"/>
      <c r="F97" s="31"/>
      <c r="G97" s="31"/>
    </row>
    <row r="98" spans="2:7" ht="15">
      <c r="B98" s="4" t="s">
        <v>19</v>
      </c>
      <c r="C98" s="4"/>
      <c r="D98" s="5"/>
      <c r="E98" s="4"/>
      <c r="F98" s="4"/>
      <c r="G98" s="6"/>
    </row>
    <row r="99" spans="2:7" ht="15">
      <c r="B99" s="4" t="s">
        <v>31</v>
      </c>
      <c r="C99" s="5"/>
      <c r="D99" s="5"/>
      <c r="E99" s="5"/>
      <c r="F99" s="5"/>
      <c r="G99" s="8"/>
    </row>
    <row r="100" spans="2:7" ht="14.25">
      <c r="B100" s="9" t="s">
        <v>2</v>
      </c>
      <c r="C100" s="25" t="s">
        <v>5</v>
      </c>
      <c r="D100" s="25" t="s">
        <v>6</v>
      </c>
      <c r="E100" s="25" t="s">
        <v>15</v>
      </c>
      <c r="F100" s="25" t="s">
        <v>16</v>
      </c>
      <c r="G100" s="25" t="s">
        <v>3</v>
      </c>
    </row>
    <row r="101" spans="2:7" ht="14.25">
      <c r="B101" s="21" t="s">
        <v>1</v>
      </c>
      <c r="C101" s="26">
        <f>ROUND($D$28/14,0)</f>
        <v>36173</v>
      </c>
      <c r="D101" s="26">
        <f>ROUND($D$28/14,0)</f>
        <v>36173</v>
      </c>
      <c r="E101" s="26">
        <f>ROUND($D$28/14,0)</f>
        <v>36173</v>
      </c>
      <c r="F101" s="26">
        <f>D28-G28-G52-G76-C101-D101-E101</f>
        <v>36167</v>
      </c>
      <c r="G101" s="26">
        <f>C101+D101+E101+F101</f>
        <v>144686</v>
      </c>
    </row>
    <row r="102" spans="2:7" ht="42">
      <c r="B102" s="22" t="s">
        <v>7</v>
      </c>
      <c r="C102" s="26">
        <f>ROUND($D$29/14*150%,0)</f>
        <v>92542</v>
      </c>
      <c r="D102" s="26">
        <f>ROUND($D$29/14*150%,0)</f>
        <v>92542</v>
      </c>
      <c r="E102" s="26">
        <f>ROUND($D$29/14*150%,0)</f>
        <v>92542</v>
      </c>
      <c r="F102" s="26">
        <f>D29-G29-G53-G77-C102-D102-E102</f>
        <v>92541.31000000006</v>
      </c>
      <c r="G102" s="26">
        <f>C102+D102+E102+F102</f>
        <v>370167.31000000006</v>
      </c>
    </row>
    <row r="103" spans="2:7" ht="28.5" thickBot="1">
      <c r="B103" s="22" t="s">
        <v>8</v>
      </c>
      <c r="C103" s="26">
        <f>ROUND($D$30/14*150%,0)</f>
        <v>13405</v>
      </c>
      <c r="D103" s="26">
        <f>ROUND($D$30/14*150%,0)</f>
        <v>13405</v>
      </c>
      <c r="E103" s="26">
        <f>ROUND($D$30/14*150%,0)</f>
        <v>13405</v>
      </c>
      <c r="F103" s="26">
        <f>D30-G30-G54-G78-C103-D103-E103</f>
        <v>13407.200000000012</v>
      </c>
      <c r="G103" s="26">
        <f>C103+D103+E103+F103</f>
        <v>53622.20000000001</v>
      </c>
    </row>
    <row r="104" spans="2:7" ht="28.5" thickBot="1">
      <c r="B104" s="23" t="s">
        <v>9</v>
      </c>
      <c r="C104" s="26">
        <f>ROUND($D$31/14*130%,0)</f>
        <v>1483</v>
      </c>
      <c r="D104" s="26">
        <f>ROUND($D$31/14*130%,0)</f>
        <v>1483</v>
      </c>
      <c r="E104" s="26">
        <f>ROUND($D$31/14*130%,0)</f>
        <v>1483</v>
      </c>
      <c r="F104" s="26">
        <f>D31-G31-G55-G79-C104-D104-E104</f>
        <v>2395.8399999999983</v>
      </c>
      <c r="G104" s="26">
        <f>C104+D104+E104+F104</f>
        <v>6844.839999999998</v>
      </c>
    </row>
    <row r="105" spans="2:7" ht="56.25" thickBot="1">
      <c r="B105" s="24" t="s">
        <v>12</v>
      </c>
      <c r="C105" s="26">
        <f>ROUND($D$32/14*150%,0)</f>
        <v>1876</v>
      </c>
      <c r="D105" s="26">
        <f>ROUND($D$32/14*150%,0)</f>
        <v>1876</v>
      </c>
      <c r="E105" s="26">
        <f>ROUND($D$32/14*150%,0)</f>
        <v>1876</v>
      </c>
      <c r="F105" s="26">
        <f>D32-G32-G56-G80-C105-D105-E105</f>
        <v>1873.130000000001</v>
      </c>
      <c r="G105" s="26">
        <f>C105+D105+E105+F105</f>
        <v>7501.130000000001</v>
      </c>
    </row>
    <row r="106" spans="2:7" ht="14.25">
      <c r="B106" s="11" t="s">
        <v>0</v>
      </c>
      <c r="C106" s="15">
        <f>SUM(C101:C105)</f>
        <v>145479</v>
      </c>
      <c r="D106" s="15">
        <f>SUM(D101:D105)</f>
        <v>145479</v>
      </c>
      <c r="E106" s="15">
        <f>SUM(E101:E105)</f>
        <v>145479</v>
      </c>
      <c r="F106" s="15">
        <f>SUM(F101:F105)</f>
        <v>146384.48000000007</v>
      </c>
      <c r="G106" s="15">
        <f>SUM(G101:G105)</f>
        <v>582821.48</v>
      </c>
    </row>
    <row r="110" spans="3:6" ht="14.25">
      <c r="C110" s="30" t="s">
        <v>26</v>
      </c>
      <c r="D110" s="30"/>
      <c r="E110" s="30"/>
      <c r="F110" s="30"/>
    </row>
    <row r="111" spans="3:6" ht="14.25">
      <c r="C111" s="30" t="s">
        <v>25</v>
      </c>
      <c r="D111" s="30"/>
      <c r="E111" s="30"/>
      <c r="F111" s="30"/>
    </row>
  </sheetData>
  <sheetProtection/>
  <mergeCells count="15">
    <mergeCell ref="C85:F85"/>
    <mergeCell ref="C86:F86"/>
    <mergeCell ref="C110:F110"/>
    <mergeCell ref="C111:F111"/>
    <mergeCell ref="B2:G2"/>
    <mergeCell ref="B24:G24"/>
    <mergeCell ref="B48:G48"/>
    <mergeCell ref="B72:G72"/>
    <mergeCell ref="B97:G97"/>
    <mergeCell ref="C17:F17"/>
    <mergeCell ref="C18:F18"/>
    <mergeCell ref="C38:F38"/>
    <mergeCell ref="C39:F39"/>
    <mergeCell ref="C61:F61"/>
    <mergeCell ref="C62:F6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2017-07-02T22:32:20Z</cp:lastPrinted>
  <dcterms:created xsi:type="dcterms:W3CDTF">2006-09-16T00:00:00Z</dcterms:created>
  <dcterms:modified xsi:type="dcterms:W3CDTF">2018-03-19T23:35:29Z</dcterms:modified>
  <cp:category/>
  <cp:version/>
  <cp:contentType/>
  <cp:contentStatus/>
</cp:coreProperties>
</file>